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STAS_TODAS\H\HOMEPAGE_FERNANDOSANTIAGO\"/>
    </mc:Choice>
  </mc:AlternateContent>
  <xr:revisionPtr revIDLastSave="0" documentId="13_ncr:1_{5FAEBF7F-FADA-4530-8C10-E4938E8C10A4}" xr6:coauthVersionLast="47" xr6:coauthVersionMax="47" xr10:uidLastSave="{00000000-0000-0000-0000-000000000000}"/>
  <bookViews>
    <workbookView xWindow="-120" yWindow="-120" windowWidth="20730" windowHeight="11160" xr2:uid="{F3C3BC67-6BC5-4508-8963-E77DFD8DF7D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25" i="1"/>
  <c r="C26" i="1"/>
  <c r="C27" i="1"/>
  <c r="C28" i="1"/>
  <c r="C29" i="1"/>
  <c r="C30" i="1"/>
  <c r="C25" i="1"/>
  <c r="Z14" i="1"/>
  <c r="Z15" i="1"/>
  <c r="Z16" i="1"/>
  <c r="Z17" i="1"/>
  <c r="Z18" i="1"/>
  <c r="Z13" i="1"/>
  <c r="Z19" i="1"/>
  <c r="U14" i="1"/>
  <c r="U15" i="1"/>
  <c r="U16" i="1"/>
  <c r="Y16" i="1" s="1"/>
  <c r="U17" i="1"/>
  <c r="Y17" i="1" s="1"/>
  <c r="U18" i="1"/>
  <c r="U13" i="1"/>
  <c r="Y14" i="1"/>
  <c r="Y15" i="1"/>
  <c r="Y18" i="1"/>
  <c r="Y13" i="1"/>
  <c r="V14" i="1"/>
  <c r="V15" i="1"/>
  <c r="V18" i="1"/>
  <c r="V13" i="1"/>
  <c r="T14" i="1"/>
  <c r="T15" i="1"/>
  <c r="T16" i="1"/>
  <c r="T17" i="1"/>
  <c r="T18" i="1"/>
  <c r="T13" i="1"/>
  <c r="O16" i="1"/>
  <c r="P16" i="1" s="1"/>
  <c r="L14" i="1"/>
  <c r="O14" i="1" s="1"/>
  <c r="P14" i="1" s="1"/>
  <c r="L15" i="1"/>
  <c r="O15" i="1" s="1"/>
  <c r="P15" i="1" s="1"/>
  <c r="L16" i="1"/>
  <c r="L17" i="1"/>
  <c r="O17" i="1" s="1"/>
  <c r="P17" i="1" s="1"/>
  <c r="L18" i="1"/>
  <c r="O18" i="1" s="1"/>
  <c r="P18" i="1" s="1"/>
  <c r="L13" i="1"/>
  <c r="O13" i="1" s="1"/>
  <c r="H14" i="1"/>
  <c r="H15" i="1"/>
  <c r="H16" i="1"/>
  <c r="H17" i="1"/>
  <c r="H18" i="1"/>
  <c r="H13" i="1"/>
  <c r="G19" i="1"/>
  <c r="D14" i="1"/>
  <c r="D15" i="1"/>
  <c r="D16" i="1"/>
  <c r="D17" i="1"/>
  <c r="D18" i="1"/>
  <c r="D13" i="1"/>
  <c r="V17" i="1" l="1"/>
  <c r="V16" i="1"/>
  <c r="Y19" i="1"/>
  <c r="O19" i="1"/>
  <c r="P13" i="1"/>
  <c r="P19" i="1" s="1"/>
  <c r="H19" i="1"/>
</calcChain>
</file>

<file path=xl/sharedStrings.xml><?xml version="1.0" encoding="utf-8"?>
<sst xmlns="http://schemas.openxmlformats.org/spreadsheetml/2006/main" count="52" uniqueCount="41">
  <si>
    <t>PARÂMETROS FITOSSOCIOLÓGICOS</t>
  </si>
  <si>
    <t>Fórmulas aplicadas ao Excel</t>
  </si>
  <si>
    <t>DENSIDADE ABSOLUTA</t>
  </si>
  <si>
    <t>DENSIDADE RELATIVA</t>
  </si>
  <si>
    <t>NOTA:</t>
  </si>
  <si>
    <t xml:space="preserve">DENSIDADE </t>
  </si>
  <si>
    <t xml:space="preserve">sp </t>
  </si>
  <si>
    <t>ind</t>
  </si>
  <si>
    <r>
      <t>D</t>
    </r>
    <r>
      <rPr>
        <b/>
        <vertAlign val="subscript"/>
        <sz val="14"/>
        <color theme="9" tint="-0.249977111117893"/>
        <rFont val="Calibri"/>
        <family val="2"/>
        <scheme val="minor"/>
      </rPr>
      <t>a</t>
    </r>
  </si>
  <si>
    <r>
      <rPr>
        <b/>
        <sz val="14"/>
        <color theme="1"/>
        <rFont val="Calibri"/>
        <family val="2"/>
        <scheme val="minor"/>
      </rPr>
      <t>Fonte de consulta das fórmulas e dos parâmetros</t>
    </r>
    <r>
      <rPr>
        <sz val="14"/>
        <color theme="1"/>
        <rFont val="Calibri"/>
        <family val="2"/>
        <scheme val="minor"/>
      </rPr>
      <t xml:space="preserve">: http://fernandosantiago.com.br/fitosso_aula2.htm  </t>
    </r>
  </si>
  <si>
    <r>
      <t>D</t>
    </r>
    <r>
      <rPr>
        <b/>
        <vertAlign val="subscript"/>
        <sz val="14"/>
        <color theme="9" tint="-0.249977111117893"/>
        <rFont val="Calibri"/>
        <family val="2"/>
        <scheme val="minor"/>
      </rPr>
      <t>r</t>
    </r>
    <r>
      <rPr>
        <b/>
        <sz val="14"/>
        <color theme="9" tint="-0.249977111117893"/>
        <rFont val="Calibri"/>
        <family val="2"/>
        <scheme val="minor"/>
      </rPr>
      <t xml:space="preserve"> (%)</t>
    </r>
  </si>
  <si>
    <r>
      <t>D</t>
    </r>
    <r>
      <rPr>
        <b/>
        <vertAlign val="subscript"/>
        <sz val="14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 xml:space="preserve"> = n / A</t>
    </r>
  </si>
  <si>
    <t>FREQUÊNCIA</t>
  </si>
  <si>
    <t>FREQUÊNCIA RELATIVA</t>
  </si>
  <si>
    <t>DOMINÂNCIA</t>
  </si>
  <si>
    <r>
      <t>D</t>
    </r>
    <r>
      <rPr>
        <b/>
        <vertAlign val="subscript"/>
        <sz val="14"/>
        <color theme="1"/>
        <rFont val="Calibri"/>
        <family val="2"/>
        <scheme val="minor"/>
      </rPr>
      <t>r</t>
    </r>
    <r>
      <rPr>
        <b/>
        <sz val="14"/>
        <color theme="1"/>
        <rFont val="Calibri"/>
        <family val="2"/>
        <scheme val="minor"/>
      </rPr>
      <t xml:space="preserve"> = (n / N).100</t>
    </r>
  </si>
  <si>
    <r>
      <t>F</t>
    </r>
    <r>
      <rPr>
        <b/>
        <vertAlign val="subscript"/>
        <sz val="14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 xml:space="preserve"> = u</t>
    </r>
    <r>
      <rPr>
        <b/>
        <vertAlign val="subscript"/>
        <sz val="14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 / U</t>
    </r>
    <r>
      <rPr>
        <b/>
        <vertAlign val="subscript"/>
        <sz val="14"/>
        <color theme="1"/>
        <rFont val="Calibri"/>
        <family val="2"/>
        <scheme val="minor"/>
      </rPr>
      <t>t</t>
    </r>
  </si>
  <si>
    <r>
      <t>F</t>
    </r>
    <r>
      <rPr>
        <b/>
        <vertAlign val="subscript"/>
        <sz val="14"/>
        <color theme="1"/>
        <rFont val="Calibri"/>
        <family val="2"/>
        <scheme val="minor"/>
      </rPr>
      <t>r</t>
    </r>
    <r>
      <rPr>
        <b/>
        <sz val="14"/>
        <color theme="1"/>
        <rFont val="Calibri"/>
        <family val="2"/>
        <scheme val="minor"/>
      </rPr>
      <t xml:space="preserve"> = (F</t>
    </r>
    <r>
      <rPr>
        <b/>
        <vertAlign val="subscript"/>
        <sz val="14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 xml:space="preserve"> / </t>
    </r>
    <r>
      <rPr>
        <b/>
        <sz val="14"/>
        <color theme="1"/>
        <rFont val="Symbol"/>
        <family val="1"/>
        <charset val="2"/>
      </rPr>
      <t>S</t>
    </r>
    <r>
      <rPr>
        <b/>
        <sz val="14"/>
        <color theme="1"/>
        <rFont val="Calibri"/>
        <family val="2"/>
        <scheme val="minor"/>
      </rPr>
      <t>F</t>
    </r>
    <r>
      <rPr>
        <b/>
        <vertAlign val="subscript"/>
        <sz val="14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>).100</t>
    </r>
  </si>
  <si>
    <r>
      <t>F</t>
    </r>
    <r>
      <rPr>
        <b/>
        <vertAlign val="subscript"/>
        <sz val="14"/>
        <color theme="9" tint="-0.249977111117893"/>
        <rFont val="Calibri"/>
        <family val="2"/>
        <scheme val="minor"/>
      </rPr>
      <t>a</t>
    </r>
  </si>
  <si>
    <r>
      <t>F</t>
    </r>
    <r>
      <rPr>
        <b/>
        <vertAlign val="subscript"/>
        <sz val="14"/>
        <color theme="9" tint="-0.249977111117893"/>
        <rFont val="Calibri"/>
        <family val="2"/>
        <scheme val="minor"/>
      </rPr>
      <t xml:space="preserve">r </t>
    </r>
    <r>
      <rPr>
        <b/>
        <sz val="14"/>
        <color theme="9" tint="-0.249977111117893"/>
        <rFont val="Calibri"/>
        <family val="2"/>
        <scheme val="minor"/>
      </rPr>
      <t>(%)</t>
    </r>
  </si>
  <si>
    <t>parcela</t>
  </si>
  <si>
    <t>FREQUÊNCIA ABSOLUTA</t>
  </si>
  <si>
    <t>DOMINÂNCIA ABSOLUTA</t>
  </si>
  <si>
    <t>DOMINÂNCIA RELATIVA</t>
  </si>
  <si>
    <r>
      <t>Do</t>
    </r>
    <r>
      <rPr>
        <b/>
        <vertAlign val="subscript"/>
        <sz val="14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 xml:space="preserve"> = g</t>
    </r>
    <r>
      <rPr>
        <b/>
        <vertAlign val="subscript"/>
        <sz val="14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 / A</t>
    </r>
  </si>
  <si>
    <r>
      <t>Do</t>
    </r>
    <r>
      <rPr>
        <b/>
        <vertAlign val="subscript"/>
        <sz val="14"/>
        <color theme="1"/>
        <rFont val="Calibri"/>
        <family val="2"/>
        <scheme val="minor"/>
      </rPr>
      <t>r</t>
    </r>
    <r>
      <rPr>
        <b/>
        <sz val="14"/>
        <color theme="1"/>
        <rFont val="Calibri"/>
        <family val="2"/>
        <scheme val="minor"/>
      </rPr>
      <t xml:space="preserve"> = (g</t>
    </r>
    <r>
      <rPr>
        <b/>
        <vertAlign val="subscript"/>
        <sz val="14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 / G).100</t>
    </r>
  </si>
  <si>
    <t>área basal</t>
  </si>
  <si>
    <r>
      <t>Do</t>
    </r>
    <r>
      <rPr>
        <b/>
        <vertAlign val="subscript"/>
        <sz val="14"/>
        <color theme="9" tint="-0.249977111117893"/>
        <rFont val="Calibri"/>
        <family val="2"/>
        <scheme val="minor"/>
      </rPr>
      <t>a</t>
    </r>
  </si>
  <si>
    <r>
      <t>Do</t>
    </r>
    <r>
      <rPr>
        <b/>
        <vertAlign val="subscript"/>
        <sz val="14"/>
        <color theme="9" tint="-0.249977111117893"/>
        <rFont val="Calibri"/>
        <family val="2"/>
        <scheme val="minor"/>
      </rPr>
      <t>r</t>
    </r>
  </si>
  <si>
    <r>
      <t>g</t>
    </r>
    <r>
      <rPr>
        <b/>
        <vertAlign val="subscript"/>
        <sz val="14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 = (</t>
    </r>
    <r>
      <rPr>
        <b/>
        <sz val="14"/>
        <color theme="1"/>
        <rFont val="Symbol"/>
        <family val="1"/>
        <charset val="2"/>
      </rPr>
      <t>p</t>
    </r>
    <r>
      <rPr>
        <b/>
        <sz val="14"/>
        <color theme="1"/>
        <rFont val="Calibri"/>
        <family val="2"/>
        <scheme val="minor"/>
      </rPr>
      <t xml:space="preserve"> . DAP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)/4</t>
    </r>
  </si>
  <si>
    <t>circunf</t>
  </si>
  <si>
    <r>
      <t>g</t>
    </r>
    <r>
      <rPr>
        <b/>
        <vertAlign val="subscript"/>
        <sz val="14"/>
        <color theme="9" tint="-0.249977111117893"/>
        <rFont val="Calibri"/>
        <family val="2"/>
        <scheme val="minor"/>
      </rPr>
      <t>i</t>
    </r>
  </si>
  <si>
    <r>
      <t>Em todas as  fórmulas tomou-se como base uma parcela de 5 x 5 m (A = 25 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). Foram realizadas cinco parcelas. Todas as medidas estão com base no metro. </t>
    </r>
    <r>
      <rPr>
        <sz val="12"/>
        <color theme="1"/>
        <rFont val="Symbol"/>
        <family val="1"/>
        <charset val="2"/>
      </rPr>
      <t>P</t>
    </r>
    <r>
      <rPr>
        <sz val="12"/>
        <color theme="1"/>
        <rFont val="Calibri"/>
        <family val="2"/>
        <scheme val="minor"/>
      </rPr>
      <t xml:space="preserve"> = 3,14</t>
    </r>
  </si>
  <si>
    <r>
      <t>DAP</t>
    </r>
    <r>
      <rPr>
        <b/>
        <vertAlign val="superscript"/>
        <sz val="14"/>
        <color theme="9" tint="-0.249977111117893"/>
        <rFont val="Calibri"/>
        <family val="2"/>
        <scheme val="minor"/>
      </rPr>
      <t>2</t>
    </r>
  </si>
  <si>
    <r>
      <t xml:space="preserve">G = </t>
    </r>
    <r>
      <rPr>
        <b/>
        <sz val="14"/>
        <color theme="1"/>
        <rFont val="Symbol"/>
        <family val="1"/>
        <charset val="2"/>
      </rPr>
      <t>S</t>
    </r>
    <r>
      <rPr>
        <b/>
        <sz val="14"/>
        <color theme="1"/>
        <rFont val="Calibri"/>
        <family val="2"/>
        <scheme val="minor"/>
      </rPr>
      <t>g</t>
    </r>
    <r>
      <rPr>
        <b/>
        <vertAlign val="subscript"/>
        <sz val="14"/>
        <color theme="1"/>
        <rFont val="Calibri"/>
        <family val="2"/>
        <scheme val="minor"/>
      </rPr>
      <t>i</t>
    </r>
  </si>
  <si>
    <r>
      <t>IVI = D</t>
    </r>
    <r>
      <rPr>
        <b/>
        <vertAlign val="subscript"/>
        <sz val="14"/>
        <color theme="1"/>
        <rFont val="Calibri"/>
        <family val="2"/>
        <scheme val="minor"/>
      </rPr>
      <t>r</t>
    </r>
    <r>
      <rPr>
        <b/>
        <sz val="14"/>
        <color theme="1"/>
        <rFont val="Calibri"/>
        <family val="2"/>
        <scheme val="minor"/>
      </rPr>
      <t xml:space="preserve"> + F</t>
    </r>
    <r>
      <rPr>
        <b/>
        <vertAlign val="subscript"/>
        <sz val="14"/>
        <color theme="1"/>
        <rFont val="Calibri"/>
        <family val="2"/>
        <scheme val="minor"/>
      </rPr>
      <t>r</t>
    </r>
    <r>
      <rPr>
        <b/>
        <sz val="14"/>
        <color theme="1"/>
        <rFont val="Calibri"/>
        <family val="2"/>
        <scheme val="minor"/>
      </rPr>
      <t xml:space="preserve"> + Do</t>
    </r>
    <r>
      <rPr>
        <b/>
        <vertAlign val="subscript"/>
        <sz val="14"/>
        <color theme="1"/>
        <rFont val="Calibri"/>
        <family val="2"/>
        <scheme val="minor"/>
      </rPr>
      <t>r</t>
    </r>
  </si>
  <si>
    <t>VALOR DE IMPORTÂNCIA</t>
  </si>
  <si>
    <t>IVI</t>
  </si>
  <si>
    <t>VALOR DE COBERTURA</t>
  </si>
  <si>
    <r>
      <t>IVC = D</t>
    </r>
    <r>
      <rPr>
        <b/>
        <vertAlign val="subscript"/>
        <sz val="14"/>
        <color theme="1"/>
        <rFont val="Calibri"/>
        <family val="2"/>
        <scheme val="minor"/>
      </rPr>
      <t>r</t>
    </r>
    <r>
      <rPr>
        <b/>
        <sz val="14"/>
        <color theme="1"/>
        <rFont val="Calibri"/>
        <family val="2"/>
        <scheme val="minor"/>
      </rPr>
      <t xml:space="preserve"> + Do</t>
    </r>
    <r>
      <rPr>
        <b/>
        <vertAlign val="subscript"/>
        <sz val="14"/>
        <color theme="1"/>
        <rFont val="Calibri"/>
        <family val="2"/>
        <scheme val="minor"/>
      </rPr>
      <t>r</t>
    </r>
  </si>
  <si>
    <r>
      <t xml:space="preserve">DAP = C / </t>
    </r>
    <r>
      <rPr>
        <b/>
        <sz val="14"/>
        <color theme="1"/>
        <rFont val="Symbol"/>
        <family val="1"/>
        <charset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</si>
</sst>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_-* #,##0.000_-;\-* #,##0.0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6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vertAlign val="subscript"/>
      <sz val="14"/>
      <color theme="9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vertAlign val="superscript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vertAlign val="superscript"/>
      <sz val="14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6" fillId="0" borderId="0" xfId="0" applyFont="1"/>
    <xf numFmtId="0" fontId="9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2" fillId="2" borderId="0" xfId="0" applyFont="1" applyFill="1"/>
    <xf numFmtId="0" fontId="13" fillId="3" borderId="0" xfId="0" applyFont="1" applyFill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8" fillId="0" borderId="5" xfId="0" applyFont="1" applyBorder="1"/>
    <xf numFmtId="0" fontId="5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0" xfId="0" applyFont="1" applyFill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4" borderId="3" xfId="0" applyFont="1" applyFill="1" applyBorder="1"/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7" fontId="1" fillId="2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4" fillId="4" borderId="0" xfId="0" applyFont="1" applyFill="1"/>
    <xf numFmtId="0" fontId="1" fillId="4" borderId="0" xfId="0" applyFont="1" applyFill="1"/>
    <xf numFmtId="0" fontId="0" fillId="4" borderId="0" xfId="0" applyFill="1"/>
    <xf numFmtId="0" fontId="4" fillId="5" borderId="0" xfId="0" applyFont="1" applyFill="1"/>
    <xf numFmtId="164" fontId="14" fillId="0" borderId="0" xfId="0" applyNumberFormat="1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7084-95E6-47C5-A26C-F9D16967F94D}">
  <dimension ref="B2:Z30"/>
  <sheetViews>
    <sheetView tabSelected="1" topLeftCell="E8" workbookViewId="0">
      <selection activeCell="H19" sqref="H19"/>
    </sheetView>
  </sheetViews>
  <sheetFormatPr defaultRowHeight="15" x14ac:dyDescent="0.25"/>
  <cols>
    <col min="1" max="1" width="3.42578125" customWidth="1"/>
    <col min="5" max="5" width="2.140625" customWidth="1"/>
    <col min="9" max="9" width="3.28515625" customWidth="1"/>
    <col min="13" max="13" width="2.140625" customWidth="1"/>
    <col min="17" max="17" width="3.28515625" customWidth="1"/>
    <col min="23" max="23" width="3.140625" customWidth="1"/>
    <col min="25" max="25" width="9.140625" style="22"/>
    <col min="26" max="26" width="10.140625" customWidth="1"/>
  </cols>
  <sheetData>
    <row r="2" spans="2:26" ht="28.5" x14ac:dyDescent="0.45">
      <c r="B2" s="9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7"/>
      <c r="Z2" s="2"/>
    </row>
    <row r="3" spans="2:26" ht="23.25" x14ac:dyDescent="0.35">
      <c r="B3" s="10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28"/>
      <c r="Z3" s="3"/>
    </row>
    <row r="4" spans="2:26" ht="18.75" x14ac:dyDescent="0.3">
      <c r="B4" s="5" t="s">
        <v>9</v>
      </c>
    </row>
    <row r="5" spans="2:26" ht="5.25" customHeight="1" thickBot="1" x14ac:dyDescent="0.3"/>
    <row r="6" spans="2:26" ht="19.5" thickBot="1" x14ac:dyDescent="0.35">
      <c r="B6" s="15" t="s">
        <v>4</v>
      </c>
      <c r="C6" s="16" t="s">
        <v>32</v>
      </c>
      <c r="D6" s="17"/>
      <c r="E6" s="17"/>
      <c r="F6" s="17"/>
      <c r="G6" s="17"/>
      <c r="H6" s="17"/>
      <c r="I6" s="17"/>
      <c r="J6" s="17"/>
      <c r="K6" s="18"/>
      <c r="L6" s="19"/>
      <c r="M6" s="17"/>
      <c r="N6" s="17"/>
      <c r="O6" s="17"/>
      <c r="P6" s="19"/>
      <c r="Q6" s="17"/>
      <c r="R6" s="17"/>
      <c r="S6" s="17"/>
      <c r="T6" s="17"/>
      <c r="U6" s="19"/>
      <c r="V6" s="19"/>
    </row>
    <row r="8" spans="2:26" ht="21" x14ac:dyDescent="0.35">
      <c r="B8" s="6" t="s">
        <v>5</v>
      </c>
      <c r="C8" s="7"/>
      <c r="D8" s="7"/>
      <c r="E8" s="7"/>
      <c r="F8" s="7"/>
      <c r="G8" s="7"/>
      <c r="H8" s="8"/>
      <c r="J8" s="6" t="s">
        <v>12</v>
      </c>
      <c r="K8" s="7"/>
      <c r="L8" s="7"/>
      <c r="M8" s="7"/>
      <c r="N8" s="7"/>
      <c r="O8" s="7"/>
      <c r="P8" s="8"/>
      <c r="R8" s="6" t="s">
        <v>14</v>
      </c>
      <c r="S8" s="23"/>
      <c r="T8" s="23"/>
      <c r="U8" s="7"/>
      <c r="V8" s="7"/>
      <c r="W8" s="7"/>
      <c r="X8" s="7"/>
      <c r="Y8" s="29"/>
      <c r="Z8" s="8"/>
    </row>
    <row r="9" spans="2:26" ht="18.75" x14ac:dyDescent="0.3">
      <c r="B9" s="1" t="s">
        <v>2</v>
      </c>
      <c r="F9" s="1" t="s">
        <v>3</v>
      </c>
      <c r="J9" s="1" t="s">
        <v>21</v>
      </c>
      <c r="N9" s="1" t="s">
        <v>13</v>
      </c>
      <c r="R9" s="1" t="s">
        <v>22</v>
      </c>
      <c r="S9" s="1"/>
      <c r="T9" s="1"/>
      <c r="X9" s="1" t="s">
        <v>23</v>
      </c>
    </row>
    <row r="10" spans="2:26" ht="20.25" x14ac:dyDescent="0.35">
      <c r="B10" s="1" t="s">
        <v>11</v>
      </c>
      <c r="F10" s="1" t="s">
        <v>15</v>
      </c>
      <c r="J10" s="1" t="s">
        <v>16</v>
      </c>
      <c r="N10" s="1" t="s">
        <v>17</v>
      </c>
      <c r="R10" s="1" t="s">
        <v>24</v>
      </c>
      <c r="S10" s="1"/>
      <c r="T10" s="1"/>
      <c r="X10" s="1" t="s">
        <v>25</v>
      </c>
    </row>
    <row r="11" spans="2:26" ht="7.5" customHeight="1" x14ac:dyDescent="0.25"/>
    <row r="12" spans="2:26" ht="21.75" x14ac:dyDescent="0.35">
      <c r="B12" s="11" t="s">
        <v>6</v>
      </c>
      <c r="C12" s="11" t="s">
        <v>7</v>
      </c>
      <c r="D12" s="11" t="s">
        <v>8</v>
      </c>
      <c r="F12" s="11" t="s">
        <v>6</v>
      </c>
      <c r="G12" s="11" t="s">
        <v>7</v>
      </c>
      <c r="H12" s="11" t="s">
        <v>10</v>
      </c>
      <c r="J12" s="11" t="s">
        <v>6</v>
      </c>
      <c r="K12" s="11" t="s">
        <v>20</v>
      </c>
      <c r="L12" s="11" t="s">
        <v>18</v>
      </c>
      <c r="N12" s="11" t="s">
        <v>6</v>
      </c>
      <c r="O12" s="11" t="s">
        <v>18</v>
      </c>
      <c r="P12" s="11" t="s">
        <v>19</v>
      </c>
      <c r="R12" s="11" t="s">
        <v>6</v>
      </c>
      <c r="S12" s="11" t="s">
        <v>30</v>
      </c>
      <c r="T12" s="11" t="s">
        <v>33</v>
      </c>
      <c r="U12" s="11" t="s">
        <v>31</v>
      </c>
      <c r="V12" s="11" t="s">
        <v>27</v>
      </c>
      <c r="X12" s="11" t="s">
        <v>6</v>
      </c>
      <c r="Y12" s="11" t="s">
        <v>31</v>
      </c>
      <c r="Z12" s="11" t="s">
        <v>28</v>
      </c>
    </row>
    <row r="13" spans="2:26" ht="15.75" x14ac:dyDescent="0.25">
      <c r="B13" s="12">
        <v>1</v>
      </c>
      <c r="C13" s="12">
        <v>1</v>
      </c>
      <c r="D13" s="12">
        <f>C13/25</f>
        <v>0.04</v>
      </c>
      <c r="F13" s="12">
        <v>1</v>
      </c>
      <c r="G13" s="12">
        <v>1</v>
      </c>
      <c r="H13" s="21">
        <f>(G13/23)*100</f>
        <v>4.3478260869565215</v>
      </c>
      <c r="J13" s="12">
        <v>1</v>
      </c>
      <c r="K13" s="12">
        <v>1</v>
      </c>
      <c r="L13" s="12">
        <f>K13/5</f>
        <v>0.2</v>
      </c>
      <c r="N13" s="12">
        <v>1</v>
      </c>
      <c r="O13" s="12">
        <f>L13</f>
        <v>0.2</v>
      </c>
      <c r="P13" s="21">
        <f>(O13/2)*100</f>
        <v>10</v>
      </c>
      <c r="R13" s="12">
        <v>1</v>
      </c>
      <c r="S13" s="12">
        <v>1.25</v>
      </c>
      <c r="T13" s="14">
        <f>(S13/3.14)^2</f>
        <v>0.15847498884336075</v>
      </c>
      <c r="U13" s="25">
        <f>(3.14*T13)/4</f>
        <v>0.1244028662420382</v>
      </c>
      <c r="V13" s="24">
        <f>U13/25</f>
        <v>4.9761146496815276E-3</v>
      </c>
      <c r="X13" s="12">
        <v>1</v>
      </c>
      <c r="Y13" s="25">
        <f>U13</f>
        <v>0.1244028662420382</v>
      </c>
      <c r="Z13" s="14">
        <f>(Y13/0.409)*100</f>
        <v>30.416348714434772</v>
      </c>
    </row>
    <row r="14" spans="2:26" ht="15.75" x14ac:dyDescent="0.25">
      <c r="B14" s="12">
        <v>2</v>
      </c>
      <c r="C14" s="12">
        <v>4</v>
      </c>
      <c r="D14" s="12">
        <f t="shared" ref="D14:D18" si="0">C14/25</f>
        <v>0.16</v>
      </c>
      <c r="F14" s="12">
        <v>2</v>
      </c>
      <c r="G14" s="12">
        <v>4</v>
      </c>
      <c r="H14" s="21">
        <f t="shared" ref="H14:H18" si="1">(G14/23)*100</f>
        <v>17.391304347826086</v>
      </c>
      <c r="J14" s="12">
        <v>2</v>
      </c>
      <c r="K14" s="12">
        <v>2</v>
      </c>
      <c r="L14" s="12">
        <f t="shared" ref="L14:L18" si="2">K14/5</f>
        <v>0.4</v>
      </c>
      <c r="N14" s="12">
        <v>2</v>
      </c>
      <c r="O14" s="12">
        <f t="shared" ref="O14:O18" si="3">L14</f>
        <v>0.4</v>
      </c>
      <c r="P14" s="21">
        <f t="shared" ref="P14:P18" si="4">(O14/2)*100</f>
        <v>20</v>
      </c>
      <c r="R14" s="12">
        <v>2</v>
      </c>
      <c r="S14" s="12">
        <v>0.89</v>
      </c>
      <c r="T14" s="14">
        <f t="shared" ref="T14:T18" si="5">(S14/3.14)^2</f>
        <v>8.0337944744208689E-2</v>
      </c>
      <c r="U14" s="25">
        <f t="shared" ref="U14:U18" si="6">(3.14*T14)/4</f>
        <v>6.3065286624203826E-2</v>
      </c>
      <c r="V14" s="24">
        <f t="shared" ref="V14:V18" si="7">U14/25</f>
        <v>2.5226114649681531E-3</v>
      </c>
      <c r="X14" s="12">
        <v>2</v>
      </c>
      <c r="Y14" s="25">
        <f t="shared" ref="Y14:Y18" si="8">U14</f>
        <v>6.3065286624203826E-2</v>
      </c>
      <c r="Z14" s="14">
        <f t="shared" ref="Z14:Z18" si="9">(Y14/0.409)*100</f>
        <v>15.419385482690423</v>
      </c>
    </row>
    <row r="15" spans="2:26" ht="15.75" x14ac:dyDescent="0.25">
      <c r="B15" s="12">
        <v>3</v>
      </c>
      <c r="C15" s="12">
        <v>10</v>
      </c>
      <c r="D15" s="12">
        <f t="shared" si="0"/>
        <v>0.4</v>
      </c>
      <c r="F15" s="12">
        <v>3</v>
      </c>
      <c r="G15" s="12">
        <v>10</v>
      </c>
      <c r="H15" s="21">
        <f t="shared" si="1"/>
        <v>43.478260869565219</v>
      </c>
      <c r="J15" s="12">
        <v>3</v>
      </c>
      <c r="K15" s="12">
        <v>1</v>
      </c>
      <c r="L15" s="12">
        <f t="shared" si="2"/>
        <v>0.2</v>
      </c>
      <c r="N15" s="12">
        <v>3</v>
      </c>
      <c r="O15" s="12">
        <f t="shared" si="3"/>
        <v>0.2</v>
      </c>
      <c r="P15" s="21">
        <f t="shared" si="4"/>
        <v>10</v>
      </c>
      <c r="R15" s="12">
        <v>3</v>
      </c>
      <c r="S15" s="12">
        <v>0.79</v>
      </c>
      <c r="T15" s="14">
        <f t="shared" si="5"/>
        <v>6.329871394377054E-2</v>
      </c>
      <c r="U15" s="25">
        <f t="shared" si="6"/>
        <v>4.968949044585988E-2</v>
      </c>
      <c r="V15" s="24">
        <f t="shared" si="7"/>
        <v>1.9875796178343954E-3</v>
      </c>
      <c r="X15" s="12">
        <v>3</v>
      </c>
      <c r="Y15" s="25">
        <f t="shared" si="8"/>
        <v>4.968949044585988E-2</v>
      </c>
      <c r="Z15" s="14">
        <f t="shared" si="9"/>
        <v>12.149019668914397</v>
      </c>
    </row>
    <row r="16" spans="2:26" ht="15.75" x14ac:dyDescent="0.25">
      <c r="B16" s="12">
        <v>4</v>
      </c>
      <c r="C16" s="12">
        <v>4</v>
      </c>
      <c r="D16" s="12">
        <f t="shared" si="0"/>
        <v>0.16</v>
      </c>
      <c r="F16" s="12">
        <v>4</v>
      </c>
      <c r="G16" s="12">
        <v>4</v>
      </c>
      <c r="H16" s="21">
        <f t="shared" si="1"/>
        <v>17.391304347826086</v>
      </c>
      <c r="J16" s="12">
        <v>4</v>
      </c>
      <c r="K16" s="12">
        <v>3</v>
      </c>
      <c r="L16" s="12">
        <f t="shared" si="2"/>
        <v>0.6</v>
      </c>
      <c r="N16" s="12">
        <v>4</v>
      </c>
      <c r="O16" s="12">
        <f t="shared" si="3"/>
        <v>0.6</v>
      </c>
      <c r="P16" s="21">
        <f t="shared" si="4"/>
        <v>30</v>
      </c>
      <c r="R16" s="12">
        <v>4</v>
      </c>
      <c r="S16" s="12">
        <v>0.27</v>
      </c>
      <c r="T16" s="14">
        <f t="shared" si="5"/>
        <v>7.393809079475842E-3</v>
      </c>
      <c r="U16" s="25">
        <f t="shared" si="6"/>
        <v>5.8041401273885365E-3</v>
      </c>
      <c r="V16" s="24">
        <f t="shared" si="7"/>
        <v>2.3216560509554146E-4</v>
      </c>
      <c r="X16" s="12">
        <v>4</v>
      </c>
      <c r="Y16" s="25">
        <f t="shared" si="8"/>
        <v>5.8041401273885365E-3</v>
      </c>
      <c r="Z16" s="14">
        <f t="shared" si="9"/>
        <v>1.419105165620669</v>
      </c>
    </row>
    <row r="17" spans="2:26" ht="15.75" x14ac:dyDescent="0.25">
      <c r="B17" s="12">
        <v>5</v>
      </c>
      <c r="C17" s="12">
        <v>3</v>
      </c>
      <c r="D17" s="12">
        <f t="shared" si="0"/>
        <v>0.12</v>
      </c>
      <c r="F17" s="12">
        <v>5</v>
      </c>
      <c r="G17" s="12">
        <v>3</v>
      </c>
      <c r="H17" s="21">
        <f t="shared" si="1"/>
        <v>13.043478260869565</v>
      </c>
      <c r="J17" s="12">
        <v>5</v>
      </c>
      <c r="K17" s="12">
        <v>2</v>
      </c>
      <c r="L17" s="12">
        <f t="shared" si="2"/>
        <v>0.4</v>
      </c>
      <c r="N17" s="12">
        <v>5</v>
      </c>
      <c r="O17" s="12">
        <f t="shared" si="3"/>
        <v>0.4</v>
      </c>
      <c r="P17" s="21">
        <f t="shared" si="4"/>
        <v>20</v>
      </c>
      <c r="R17" s="12">
        <v>5</v>
      </c>
      <c r="S17" s="12">
        <v>1.06</v>
      </c>
      <c r="T17" s="14">
        <f t="shared" si="5"/>
        <v>0.1139599983772161</v>
      </c>
      <c r="U17" s="25">
        <f t="shared" si="6"/>
        <v>8.9458598726114641E-2</v>
      </c>
      <c r="V17" s="24">
        <f t="shared" si="7"/>
        <v>3.5783439490445854E-3</v>
      </c>
      <c r="X17" s="12">
        <v>5</v>
      </c>
      <c r="Y17" s="25">
        <f t="shared" si="8"/>
        <v>8.9458598726114641E-2</v>
      </c>
      <c r="Z17" s="14">
        <f t="shared" si="9"/>
        <v>21.872518025944903</v>
      </c>
    </row>
    <row r="18" spans="2:26" ht="15.75" x14ac:dyDescent="0.25">
      <c r="B18" s="12">
        <v>6</v>
      </c>
      <c r="C18" s="12">
        <v>1</v>
      </c>
      <c r="D18" s="12">
        <f t="shared" si="0"/>
        <v>0.04</v>
      </c>
      <c r="F18" s="12">
        <v>6</v>
      </c>
      <c r="G18" s="12">
        <v>1</v>
      </c>
      <c r="H18" s="21">
        <f t="shared" si="1"/>
        <v>4.3478260869565215</v>
      </c>
      <c r="J18" s="12">
        <v>6</v>
      </c>
      <c r="K18" s="12">
        <v>1</v>
      </c>
      <c r="L18" s="12">
        <f t="shared" si="2"/>
        <v>0.2</v>
      </c>
      <c r="N18" s="12">
        <v>6</v>
      </c>
      <c r="O18" s="12">
        <f t="shared" si="3"/>
        <v>0.2</v>
      </c>
      <c r="P18" s="21">
        <f t="shared" si="4"/>
        <v>10</v>
      </c>
      <c r="R18" s="12">
        <v>6</v>
      </c>
      <c r="S18" s="12">
        <v>0.98</v>
      </c>
      <c r="T18" s="14">
        <f t="shared" si="5"/>
        <v>9.7407602742504762E-2</v>
      </c>
      <c r="U18" s="25">
        <f t="shared" si="6"/>
        <v>7.6464968152866242E-2</v>
      </c>
      <c r="V18" s="24">
        <f t="shared" si="7"/>
        <v>3.0585987261146498E-3</v>
      </c>
      <c r="X18" s="12">
        <v>6</v>
      </c>
      <c r="Y18" s="25">
        <f t="shared" si="8"/>
        <v>7.6464968152866242E-2</v>
      </c>
      <c r="Z18" s="14">
        <f t="shared" si="9"/>
        <v>18.69559123541962</v>
      </c>
    </row>
    <row r="19" spans="2:26" ht="15.75" x14ac:dyDescent="0.25">
      <c r="G19" s="13">
        <f>SUM(G13:G18)</f>
        <v>23</v>
      </c>
      <c r="H19" s="37">
        <f>SUM(H13:H18)</f>
        <v>99.999999999999986</v>
      </c>
      <c r="O19" s="20">
        <f>SUM(O13:O18)</f>
        <v>1.9999999999999998</v>
      </c>
      <c r="P19" s="37">
        <f>SUM(P13:P18)</f>
        <v>100</v>
      </c>
      <c r="Y19" s="26">
        <f>SUM(Y13:Y18)</f>
        <v>0.40888535031847134</v>
      </c>
      <c r="Z19" s="30">
        <f>SUM(Z13:Z18)</f>
        <v>99.971968293024787</v>
      </c>
    </row>
    <row r="20" spans="2:26" x14ac:dyDescent="0.25">
      <c r="S20" s="31"/>
      <c r="T20" s="34" t="s">
        <v>26</v>
      </c>
      <c r="U20" s="35"/>
      <c r="V20" s="32"/>
    </row>
    <row r="21" spans="2:26" ht="21.75" x14ac:dyDescent="0.35">
      <c r="B21" s="6" t="s">
        <v>36</v>
      </c>
      <c r="C21" s="7"/>
      <c r="D21" s="7"/>
      <c r="E21" s="7"/>
      <c r="F21" s="7"/>
      <c r="G21" s="7"/>
      <c r="H21" s="8"/>
      <c r="J21" s="6" t="s">
        <v>38</v>
      </c>
      <c r="K21" s="7"/>
      <c r="L21" s="7"/>
      <c r="M21" s="7"/>
      <c r="N21" s="7"/>
      <c r="O21" s="7"/>
      <c r="P21" s="8"/>
      <c r="T21" s="36" t="s">
        <v>29</v>
      </c>
      <c r="U21" s="36"/>
      <c r="Y21" s="33" t="s">
        <v>34</v>
      </c>
    </row>
    <row r="22" spans="2:26" ht="20.25" x14ac:dyDescent="0.35">
      <c r="B22" s="1" t="s">
        <v>35</v>
      </c>
      <c r="J22" s="1" t="s">
        <v>39</v>
      </c>
      <c r="T22" s="36" t="s">
        <v>40</v>
      </c>
      <c r="U22" s="36"/>
    </row>
    <row r="23" spans="2:26" ht="6.75" customHeight="1" x14ac:dyDescent="0.25"/>
    <row r="24" spans="2:26" ht="18.75" x14ac:dyDescent="0.3">
      <c r="B24" s="11" t="s">
        <v>6</v>
      </c>
      <c r="C24" s="11" t="s">
        <v>37</v>
      </c>
      <c r="J24" s="11" t="s">
        <v>6</v>
      </c>
      <c r="K24" s="11" t="s">
        <v>37</v>
      </c>
    </row>
    <row r="25" spans="2:26" ht="15.75" x14ac:dyDescent="0.25">
      <c r="B25" s="12">
        <v>1</v>
      </c>
      <c r="C25" s="14">
        <f>H13+P13+Z13</f>
        <v>44.764174801391292</v>
      </c>
      <c r="J25" s="12">
        <v>1</v>
      </c>
      <c r="K25" s="14">
        <f>H13+Z13</f>
        <v>34.764174801391292</v>
      </c>
    </row>
    <row r="26" spans="2:26" ht="15.75" x14ac:dyDescent="0.25">
      <c r="B26" s="12">
        <v>2</v>
      </c>
      <c r="C26" s="14">
        <f t="shared" ref="C26:C30" si="10">H14+P14+Z14</f>
        <v>52.810689830516509</v>
      </c>
      <c r="J26" s="12">
        <v>2</v>
      </c>
      <c r="K26" s="14">
        <f t="shared" ref="K26:K30" si="11">H14+Z14</f>
        <v>32.810689830516509</v>
      </c>
    </row>
    <row r="27" spans="2:26" ht="15.75" x14ac:dyDescent="0.25">
      <c r="B27" s="12">
        <v>3</v>
      </c>
      <c r="C27" s="14">
        <f t="shared" si="10"/>
        <v>65.62728053847961</v>
      </c>
      <c r="J27" s="12">
        <v>3</v>
      </c>
      <c r="K27" s="14">
        <f t="shared" si="11"/>
        <v>55.627280538479617</v>
      </c>
    </row>
    <row r="28" spans="2:26" ht="15.75" x14ac:dyDescent="0.25">
      <c r="B28" s="12">
        <v>4</v>
      </c>
      <c r="C28" s="14">
        <f t="shared" si="10"/>
        <v>48.810409513446757</v>
      </c>
      <c r="J28" s="12">
        <v>4</v>
      </c>
      <c r="K28" s="14">
        <f t="shared" si="11"/>
        <v>18.810409513446753</v>
      </c>
    </row>
    <row r="29" spans="2:26" ht="15.75" x14ac:dyDescent="0.25">
      <c r="B29" s="12">
        <v>5</v>
      </c>
      <c r="C29" s="14">
        <f t="shared" si="10"/>
        <v>54.915996286814462</v>
      </c>
      <c r="J29" s="12">
        <v>5</v>
      </c>
      <c r="K29" s="14">
        <f t="shared" si="11"/>
        <v>34.915996286814469</v>
      </c>
    </row>
    <row r="30" spans="2:26" ht="15.75" x14ac:dyDescent="0.25">
      <c r="B30" s="12">
        <v>6</v>
      </c>
      <c r="C30" s="14">
        <f t="shared" si="10"/>
        <v>33.043417322376143</v>
      </c>
      <c r="J30" s="12">
        <v>6</v>
      </c>
      <c r="K30" s="14">
        <f t="shared" si="11"/>
        <v>23.043417322376143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goatisanuv hinotora</dc:creator>
  <cp:lastModifiedBy>goatisanuv hinotora</cp:lastModifiedBy>
  <dcterms:created xsi:type="dcterms:W3CDTF">2023-08-15T13:37:32Z</dcterms:created>
  <dcterms:modified xsi:type="dcterms:W3CDTF">2023-08-15T20:56:11Z</dcterms:modified>
</cp:coreProperties>
</file>